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5" windowWidth="11475" windowHeight="7305" tabRatio="786"/>
  </bookViews>
  <sheets>
    <sheet name="Зона хранения" sheetId="4" r:id="rId1"/>
  </sheets>
  <calcPr calcId="144525"/>
  <fileRecoveryPr repairLoad="1"/>
</workbook>
</file>

<file path=xl/calcChain.xml><?xml version="1.0" encoding="utf-8"?>
<calcChain xmlns="http://schemas.openxmlformats.org/spreadsheetml/2006/main">
  <c r="H11" i="4" l="1"/>
  <c r="H16" i="4" l="1"/>
  <c r="H12" i="4"/>
  <c r="H3" i="4"/>
  <c r="H15" i="4" s="1"/>
  <c r="H23" i="4" l="1"/>
  <c r="H24" i="4" s="1"/>
  <c r="H25" i="4" s="1"/>
  <c r="H17" i="4"/>
  <c r="H6" i="4"/>
  <c r="H7" i="4" l="1"/>
  <c r="H8" i="4" s="1"/>
  <c r="H9" i="4" s="1"/>
  <c r="H13" i="4"/>
  <c r="H14" i="4"/>
</calcChain>
</file>

<file path=xl/sharedStrings.xml><?xml version="1.0" encoding="utf-8"?>
<sst xmlns="http://schemas.openxmlformats.org/spreadsheetml/2006/main" count="179" uniqueCount="107">
  <si>
    <t>Позиция</t>
  </si>
  <si>
    <t>Наименование</t>
  </si>
  <si>
    <t>Тип, марка</t>
  </si>
  <si>
    <t>Код</t>
  </si>
  <si>
    <t>Единица измерения</t>
  </si>
  <si>
    <t>Количество</t>
  </si>
  <si>
    <t>шт.</t>
  </si>
  <si>
    <t>2.1</t>
  </si>
  <si>
    <t>1.1</t>
  </si>
  <si>
    <t>1.2</t>
  </si>
  <si>
    <t>1</t>
  </si>
  <si>
    <t>2.2</t>
  </si>
  <si>
    <t>2.3</t>
  </si>
  <si>
    <t>2.4</t>
  </si>
  <si>
    <t>CM010610</t>
  </si>
  <si>
    <t>2.5</t>
  </si>
  <si>
    <t>2.6</t>
  </si>
  <si>
    <t>2.7</t>
  </si>
  <si>
    <t>2.8</t>
  </si>
  <si>
    <t>2.9</t>
  </si>
  <si>
    <t>37501</t>
  </si>
  <si>
    <t>"S5 Combitech"</t>
  </si>
  <si>
    <t>"B5 Combitech"</t>
  </si>
  <si>
    <t>"M5 Combitech"</t>
  </si>
  <si>
    <t>"Hercules"</t>
  </si>
  <si>
    <t>ДКС</t>
  </si>
  <si>
    <t>м</t>
  </si>
  <si>
    <t>Завод-изготовитель</t>
  </si>
  <si>
    <t>Группа</t>
  </si>
  <si>
    <t>1.3</t>
  </si>
  <si>
    <t>1.4</t>
  </si>
  <si>
    <t>Лотки</t>
  </si>
  <si>
    <t>П-образный профиль PSM, L300, толщ.2,5 мм</t>
  </si>
  <si>
    <t>Крепление к профнастилу V-образное M8</t>
  </si>
  <si>
    <t>Шпилька М8х1000</t>
  </si>
  <si>
    <t>Гайка с насечкой, препятствующей откручиванию М8</t>
  </si>
  <si>
    <t>Винт с крестообразным шлицем М6х10</t>
  </si>
  <si>
    <t>Винт с гладкой головкой и квадратным подголовником М6х16</t>
  </si>
  <si>
    <t>Гайка с насечкой, препятствующей откручиванию М6</t>
  </si>
  <si>
    <t>Винт для электрического соединения М5х8</t>
  </si>
  <si>
    <t>Пластина соединительная GTO H80</t>
  </si>
  <si>
    <t>Никелированная пластина для заземления PTCE</t>
  </si>
  <si>
    <t>2.10</t>
  </si>
  <si>
    <t>BPM2903</t>
  </si>
  <si>
    <t>CM330800</t>
  </si>
  <si>
    <t>CM200801</t>
  </si>
  <si>
    <t>CM100800</t>
  </si>
  <si>
    <t>CM010616</t>
  </si>
  <si>
    <t>CM100600</t>
  </si>
  <si>
    <t>CM030508</t>
  </si>
  <si>
    <t>37303</t>
  </si>
  <si>
    <t>45</t>
  </si>
  <si>
    <t>Шинопровод осветительный</t>
  </si>
  <si>
    <t>Крепление шинопровода осветительного</t>
  </si>
  <si>
    <t>Секция прямая шинопровод 3+0 точек отвода L=3000мм Cu 4P 25A</t>
  </si>
  <si>
    <t>Питающий элемент + заглушка, тип 1, Cu, 2P/4P, 25A</t>
  </si>
  <si>
    <t>Отводной блок с кабелем 800 мм (H05Z1Z1F), N/L1, 2P, 10A</t>
  </si>
  <si>
    <t>Отводной блок с кабелем 800 мм (H05Z1Z1F), N/L2, 2P, 10A</t>
  </si>
  <si>
    <t>Отводной блок с кабелем 800 мм (H05Z1Z1F), N/L3, 2P, 10A</t>
  </si>
  <si>
    <t>LTC25DSP43AA000</t>
  </si>
  <si>
    <t>LTC25DFED3AA000</t>
  </si>
  <si>
    <t>LTN70APP01AA000</t>
  </si>
  <si>
    <t>LTN70APP02AA000</t>
  </si>
  <si>
    <t>LTN70APP03AA000</t>
  </si>
  <si>
    <t>320</t>
  </si>
  <si>
    <t>75</t>
  </si>
  <si>
    <t>Держатель шинопровода для подвеса на трос или цепь, 2P/4P/6P</t>
  </si>
  <si>
    <t>Трос с усил.держателями L2000 диам.2 мм</t>
  </si>
  <si>
    <t>Крепеж для троса к балке 4-10 мм гориз.монт.</t>
  </si>
  <si>
    <t>LTN70PFIU2AA000</t>
  </si>
  <si>
    <t>CM620020</t>
  </si>
  <si>
    <t>CM611008</t>
  </si>
  <si>
    <t>5.1</t>
  </si>
  <si>
    <t>5.2</t>
  </si>
  <si>
    <t>5.3</t>
  </si>
  <si>
    <t>5.4</t>
  </si>
  <si>
    <t>5.5</t>
  </si>
  <si>
    <t>5.6</t>
  </si>
  <si>
    <t>5.7</t>
  </si>
  <si>
    <t>5.8</t>
  </si>
  <si>
    <t>Шкафы</t>
  </si>
  <si>
    <t>6.1</t>
  </si>
  <si>
    <t>R5ST0652</t>
  </si>
  <si>
    <t>"RAM block"</t>
  </si>
  <si>
    <t>Корпус сварной навесной серии ST с М/П Размер: 600 x 500 x 200 мм (В х Ш х Г)</t>
  </si>
  <si>
    <t>8.1</t>
  </si>
  <si>
    <t>"Световые Технологии"</t>
  </si>
  <si>
    <t>Освещение</t>
  </si>
  <si>
    <t>224</t>
  </si>
  <si>
    <t>1311000090</t>
  </si>
  <si>
    <t>Подвесной светильник для освещения промышленных предприятий с пластиковым корпусом, гладким отражателем и защитным стеклом серии HBA, HBA 250 IP65 SET</t>
  </si>
  <si>
    <t>35302</t>
  </si>
  <si>
    <t>35522</t>
  </si>
  <si>
    <t>37372</t>
  </si>
  <si>
    <t>37342</t>
  </si>
  <si>
    <t>Лоток перфорированный 100х80 L3000</t>
  </si>
  <si>
    <t>Крышка с заземлением на лоток осн.100 L3000</t>
  </si>
  <si>
    <t>Угол CDV 90 вертикальный внеш. осн.100 H80</t>
  </si>
  <si>
    <t>Крышка-ответвитель TS осн.100 H100</t>
  </si>
  <si>
    <t>Крепление лотков</t>
  </si>
  <si>
    <t>72</t>
  </si>
  <si>
    <t>2.11</t>
  </si>
  <si>
    <t>2.12</t>
  </si>
  <si>
    <t>Крепление ТМ к стене для вертикального монтажа осн.100 мм</t>
  </si>
  <si>
    <t>Стандартный анкер с болтом М8</t>
  </si>
  <si>
    <t>BMM1010</t>
  </si>
  <si>
    <t>CM430850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</si>
</sst>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€&quot;\ * #,##0.00_-;\-&quot;€&quot;\ * #,##0.00_-;_-&quot;€&quot;\ * &quot;-&quot;??_-;_-@_-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MS Sans Serif"/>
      <family val="2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9"/>
      <color theme="1"/>
      <name val="Verdana"/>
      <family val="2"/>
      <charset val="204"/>
    </font>
    <font>
      <b/>
      <sz val="9"/>
      <color rgb="FF000000"/>
      <name val="Verdana"/>
      <family val="2"/>
      <charset val="204"/>
    </font>
    <font>
      <sz val="9"/>
      <color theme="1"/>
      <name val="Verdana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6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3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164" fontId="6" fillId="0" borderId="0" applyFon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8" fillId="10" borderId="2" applyNumberFormat="0" applyAlignment="0" applyProtection="0"/>
    <xf numFmtId="0" fontId="9" fillId="13" borderId="3" applyNumberFormat="0" applyAlignment="0" applyProtection="0"/>
    <xf numFmtId="0" fontId="10" fillId="13" borderId="2" applyNumberFormat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5" borderId="9" applyNumberFormat="0" applyFont="0" applyAlignment="0" applyProtection="0"/>
    <xf numFmtId="0" fontId="20" fillId="0" borderId="10" applyNumberFormat="0" applyFill="0" applyAlignment="0" applyProtection="0"/>
    <xf numFmtId="0" fontId="2" fillId="0" borderId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5">
    <xf numFmtId="0" fontId="0" fillId="0" borderId="0" xfId="0"/>
    <xf numFmtId="0" fontId="0" fillId="0" borderId="0" xfId="0" applyFill="1"/>
    <xf numFmtId="0" fontId="0" fillId="0" borderId="0" xfId="0" applyAlignment="1">
      <alignment horizontal="center" vertical="center" wrapText="1"/>
    </xf>
    <xf numFmtId="49" fontId="0" fillId="0" borderId="0" xfId="0" applyNumberFormat="1" applyFill="1"/>
    <xf numFmtId="49" fontId="23" fillId="0" borderId="1" xfId="1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49" fontId="25" fillId="0" borderId="1" xfId="1" applyNumberFormat="1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0" fontId="25" fillId="0" borderId="1" xfId="1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horizontal="center" vertical="center" wrapText="1"/>
    </xf>
    <xf numFmtId="49" fontId="25" fillId="0" borderId="13" xfId="0" applyNumberFormat="1" applyFont="1" applyFill="1" applyBorder="1" applyAlignment="1">
      <alignment horizontal="center" vertical="center" wrapText="1"/>
    </xf>
  </cellXfs>
  <cellStyles count="66">
    <cellStyle name="20% - Акцент1 2" xfId="5"/>
    <cellStyle name="20% - Акцент1 2 2" xfId="7"/>
    <cellStyle name="20% - Акцент2 2" xfId="6"/>
    <cellStyle name="20% - Акцент2 2 2" xfId="8"/>
    <cellStyle name="20% - Акцент3 2" xfId="9"/>
    <cellStyle name="20% - Акцент3 2 2" xfId="10"/>
    <cellStyle name="20% - Акцент4 2" xfId="11"/>
    <cellStyle name="20% - Акцент4 2 2" xfId="12"/>
    <cellStyle name="20% - Акцент5 2" xfId="13"/>
    <cellStyle name="20% - Акцент5 2 2" xfId="14"/>
    <cellStyle name="20% - Акцент6 2" xfId="15"/>
    <cellStyle name="20% - Акцент6 2 2" xfId="16"/>
    <cellStyle name="40% - Акцент1 2" xfId="17"/>
    <cellStyle name="40% - Акцент1 2 2" xfId="18"/>
    <cellStyle name="40% - Акцент2 2" xfId="19"/>
    <cellStyle name="40% - Акцент2 2 2" xfId="20"/>
    <cellStyle name="40% - Акцент3 2" xfId="21"/>
    <cellStyle name="40% - Акцент3 2 2" xfId="22"/>
    <cellStyle name="40% - Акцент4 2" xfId="23"/>
    <cellStyle name="40% - Акцент4 2 2" xfId="24"/>
    <cellStyle name="40% - Акцент5 2" xfId="25"/>
    <cellStyle name="40% - Акцент5 2 2" xfId="26"/>
    <cellStyle name="40% - Акцент6 2" xfId="27"/>
    <cellStyle name="40% - Акцент6 2 2" xfId="28"/>
    <cellStyle name="60% - Акцент1 2" xfId="29"/>
    <cellStyle name="60% - Акцент2 2" xfId="30"/>
    <cellStyle name="60% - Акцент3 2" xfId="31"/>
    <cellStyle name="60% - Акцент4 2" xfId="32"/>
    <cellStyle name="60% - Акцент5 2" xfId="33"/>
    <cellStyle name="60% - Акцент6 2" xfId="34"/>
    <cellStyle name="Euro" xfId="35"/>
    <cellStyle name="Normale_Foglio1" xfId="2"/>
    <cellStyle name="Акцент1 2" xfId="36"/>
    <cellStyle name="Акцент2 2" xfId="37"/>
    <cellStyle name="Акцент3 2" xfId="38"/>
    <cellStyle name="Акцент4 2" xfId="39"/>
    <cellStyle name="Акцент5 2" xfId="40"/>
    <cellStyle name="Акцент6 2" xfId="41"/>
    <cellStyle name="Ввод  2" xfId="42"/>
    <cellStyle name="Вывод 2" xfId="43"/>
    <cellStyle name="Вычисление 2" xfId="44"/>
    <cellStyle name="Заголовок 1 2" xfId="45"/>
    <cellStyle name="Заголовок 2 2" xfId="46"/>
    <cellStyle name="Заголовок 3 2" xfId="47"/>
    <cellStyle name="Заголовок 4 2" xfId="48"/>
    <cellStyle name="Итог 2" xfId="49"/>
    <cellStyle name="Контрольная ячейка 2" xfId="50"/>
    <cellStyle name="Название 2" xfId="51"/>
    <cellStyle name="Нейтральный 2" xfId="52"/>
    <cellStyle name="Обычный" xfId="0" builtinId="0"/>
    <cellStyle name="Обычный 10" xfId="65"/>
    <cellStyle name="Обычный 2" xfId="3"/>
    <cellStyle name="Обычный 3" xfId="1"/>
    <cellStyle name="Обычный 4" xfId="57"/>
    <cellStyle name="Обычный 5" xfId="61"/>
    <cellStyle name="Обычный 6" xfId="60"/>
    <cellStyle name="Обычный 7" xfId="62"/>
    <cellStyle name="Обычный 8" xfId="63"/>
    <cellStyle name="Обычный 9" xfId="64"/>
    <cellStyle name="Плохой 2" xfId="53"/>
    <cellStyle name="Пояснение 2" xfId="54"/>
    <cellStyle name="Примечание 2" xfId="55"/>
    <cellStyle name="Связанная ячейка 2" xfId="56"/>
    <cellStyle name="Стиль 1" xfId="4"/>
    <cellStyle name="Текст предупреждения 2" xfId="58"/>
    <cellStyle name="Хороший 2" xfId="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zoomScale="85" zoomScaleNormal="85" workbookViewId="0">
      <selection activeCell="B27" sqref="A27:XFD28"/>
    </sheetView>
  </sheetViews>
  <sheetFormatPr defaultRowHeight="15" x14ac:dyDescent="0.25"/>
  <cols>
    <col min="1" max="1" width="16.28515625" style="2" customWidth="1"/>
    <col min="2" max="2" width="9.28515625" style="2" customWidth="1"/>
    <col min="3" max="3" width="84.140625" style="2" customWidth="1"/>
    <col min="4" max="4" width="18" style="2" customWidth="1"/>
    <col min="5" max="5" width="20.140625" style="2" customWidth="1"/>
    <col min="6" max="7" width="15.28515625" style="2" customWidth="1"/>
    <col min="8" max="8" width="15.28515625" style="11" customWidth="1"/>
  </cols>
  <sheetData>
    <row r="1" spans="1:8" s="1" customFormat="1" ht="42.75" customHeight="1" x14ac:dyDescent="0.25">
      <c r="A1" s="4" t="s">
        <v>28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27</v>
      </c>
      <c r="G1" s="5" t="s">
        <v>4</v>
      </c>
      <c r="H1" s="10" t="s">
        <v>5</v>
      </c>
    </row>
    <row r="2" spans="1:8" s="3" customFormat="1" ht="18" customHeight="1" x14ac:dyDescent="0.25">
      <c r="A2" s="13" t="s">
        <v>31</v>
      </c>
      <c r="B2" s="6" t="s">
        <v>8</v>
      </c>
      <c r="C2" s="6" t="s">
        <v>95</v>
      </c>
      <c r="D2" s="6" t="s">
        <v>21</v>
      </c>
      <c r="E2" s="6" t="s">
        <v>91</v>
      </c>
      <c r="F2" s="6" t="s">
        <v>25</v>
      </c>
      <c r="G2" s="6" t="s">
        <v>26</v>
      </c>
      <c r="H2" s="9" t="s">
        <v>100</v>
      </c>
    </row>
    <row r="3" spans="1:8" s="3" customFormat="1" ht="18" customHeight="1" x14ac:dyDescent="0.25">
      <c r="A3" s="13"/>
      <c r="B3" s="6" t="s">
        <v>9</v>
      </c>
      <c r="C3" s="6" t="s">
        <v>96</v>
      </c>
      <c r="D3" s="6" t="s">
        <v>21</v>
      </c>
      <c r="E3" s="6" t="s">
        <v>92</v>
      </c>
      <c r="F3" s="6" t="s">
        <v>25</v>
      </c>
      <c r="G3" s="6" t="s">
        <v>26</v>
      </c>
      <c r="H3" s="9" t="str">
        <f>H2</f>
        <v>72</v>
      </c>
    </row>
    <row r="4" spans="1:8" s="3" customFormat="1" ht="18" customHeight="1" x14ac:dyDescent="0.25">
      <c r="A4" s="13"/>
      <c r="B4" s="6" t="s">
        <v>29</v>
      </c>
      <c r="C4" s="6" t="s">
        <v>97</v>
      </c>
      <c r="D4" s="6" t="s">
        <v>21</v>
      </c>
      <c r="E4" s="6" t="s">
        <v>93</v>
      </c>
      <c r="F4" s="6" t="s">
        <v>25</v>
      </c>
      <c r="G4" s="6" t="s">
        <v>6</v>
      </c>
      <c r="H4" s="9" t="s">
        <v>10</v>
      </c>
    </row>
    <row r="5" spans="1:8" s="3" customFormat="1" ht="18" customHeight="1" x14ac:dyDescent="0.25">
      <c r="A5" s="13"/>
      <c r="B5" s="6" t="s">
        <v>30</v>
      </c>
      <c r="C5" s="6" t="s">
        <v>98</v>
      </c>
      <c r="D5" s="6" t="s">
        <v>21</v>
      </c>
      <c r="E5" s="6" t="s">
        <v>94</v>
      </c>
      <c r="F5" s="6" t="s">
        <v>25</v>
      </c>
      <c r="G5" s="6" t="s">
        <v>6</v>
      </c>
      <c r="H5" s="9" t="s">
        <v>10</v>
      </c>
    </row>
    <row r="6" spans="1:8" s="3" customFormat="1" ht="18" customHeight="1" x14ac:dyDescent="0.25">
      <c r="A6" s="12" t="s">
        <v>99</v>
      </c>
      <c r="B6" s="6" t="s">
        <v>7</v>
      </c>
      <c r="C6" s="6" t="s">
        <v>32</v>
      </c>
      <c r="D6" s="6" t="s">
        <v>22</v>
      </c>
      <c r="E6" s="6" t="s">
        <v>43</v>
      </c>
      <c r="F6" s="6" t="s">
        <v>25</v>
      </c>
      <c r="G6" s="6" t="s">
        <v>6</v>
      </c>
      <c r="H6" s="9">
        <f>H2/1.5</f>
        <v>48</v>
      </c>
    </row>
    <row r="7" spans="1:8" s="3" customFormat="1" ht="18" customHeight="1" x14ac:dyDescent="0.25">
      <c r="A7" s="13"/>
      <c r="B7" s="6" t="s">
        <v>11</v>
      </c>
      <c r="C7" s="6" t="s">
        <v>33</v>
      </c>
      <c r="D7" s="6" t="s">
        <v>23</v>
      </c>
      <c r="E7" s="6" t="s">
        <v>44</v>
      </c>
      <c r="F7" s="6" t="s">
        <v>25</v>
      </c>
      <c r="G7" s="6" t="s">
        <v>6</v>
      </c>
      <c r="H7" s="9">
        <f>H6*2</f>
        <v>96</v>
      </c>
    </row>
    <row r="8" spans="1:8" s="3" customFormat="1" ht="18" customHeight="1" x14ac:dyDescent="0.25">
      <c r="A8" s="13"/>
      <c r="B8" s="6" t="s">
        <v>12</v>
      </c>
      <c r="C8" s="6" t="s">
        <v>34</v>
      </c>
      <c r="D8" s="6" t="s">
        <v>23</v>
      </c>
      <c r="E8" s="6" t="s">
        <v>45</v>
      </c>
      <c r="F8" s="6" t="s">
        <v>25</v>
      </c>
      <c r="G8" s="6" t="s">
        <v>26</v>
      </c>
      <c r="H8" s="9">
        <f>H7</f>
        <v>96</v>
      </c>
    </row>
    <row r="9" spans="1:8" s="3" customFormat="1" ht="18" customHeight="1" x14ac:dyDescent="0.25">
      <c r="A9" s="13"/>
      <c r="B9" s="6" t="s">
        <v>13</v>
      </c>
      <c r="C9" s="6" t="s">
        <v>35</v>
      </c>
      <c r="D9" s="6" t="s">
        <v>23</v>
      </c>
      <c r="E9" s="6" t="s">
        <v>46</v>
      </c>
      <c r="F9" s="6" t="s">
        <v>25</v>
      </c>
      <c r="G9" s="6" t="s">
        <v>6</v>
      </c>
      <c r="H9" s="9">
        <f>H8*2</f>
        <v>192</v>
      </c>
    </row>
    <row r="10" spans="1:8" s="3" customFormat="1" ht="18" customHeight="1" x14ac:dyDescent="0.25">
      <c r="A10" s="13"/>
      <c r="B10" s="6" t="s">
        <v>15</v>
      </c>
      <c r="C10" s="6" t="s">
        <v>103</v>
      </c>
      <c r="D10" s="6" t="s">
        <v>22</v>
      </c>
      <c r="E10" s="6" t="s">
        <v>105</v>
      </c>
      <c r="F10" s="6" t="s">
        <v>25</v>
      </c>
      <c r="G10" s="6" t="s">
        <v>6</v>
      </c>
      <c r="H10" s="9">
        <v>3</v>
      </c>
    </row>
    <row r="11" spans="1:8" s="3" customFormat="1" ht="18" customHeight="1" x14ac:dyDescent="0.25">
      <c r="A11" s="13"/>
      <c r="B11" s="6" t="s">
        <v>16</v>
      </c>
      <c r="C11" s="6" t="s">
        <v>104</v>
      </c>
      <c r="D11" s="6" t="s">
        <v>23</v>
      </c>
      <c r="E11" s="6" t="s">
        <v>106</v>
      </c>
      <c r="F11" s="6" t="s">
        <v>25</v>
      </c>
      <c r="G11" s="6" t="s">
        <v>6</v>
      </c>
      <c r="H11" s="9">
        <f>H10*2</f>
        <v>6</v>
      </c>
    </row>
    <row r="12" spans="1:8" s="3" customFormat="1" ht="18" customHeight="1" x14ac:dyDescent="0.25">
      <c r="A12" s="13"/>
      <c r="B12" s="6" t="s">
        <v>17</v>
      </c>
      <c r="C12" s="6" t="s">
        <v>36</v>
      </c>
      <c r="D12" s="6" t="s">
        <v>23</v>
      </c>
      <c r="E12" s="6" t="s">
        <v>14</v>
      </c>
      <c r="F12" s="6" t="s">
        <v>25</v>
      </c>
      <c r="G12" s="6" t="s">
        <v>6</v>
      </c>
      <c r="H12" s="9">
        <f>H2*5/3+H4*20</f>
        <v>140</v>
      </c>
    </row>
    <row r="13" spans="1:8" s="3" customFormat="1" ht="18" customHeight="1" x14ac:dyDescent="0.25">
      <c r="A13" s="13"/>
      <c r="B13" s="6" t="s">
        <v>18</v>
      </c>
      <c r="C13" s="6" t="s">
        <v>37</v>
      </c>
      <c r="D13" s="6" t="s">
        <v>23</v>
      </c>
      <c r="E13" s="6" t="s">
        <v>47</v>
      </c>
      <c r="F13" s="6" t="s">
        <v>25</v>
      </c>
      <c r="G13" s="6" t="s">
        <v>6</v>
      </c>
      <c r="H13" s="9">
        <f>H6*2+H10*2</f>
        <v>102</v>
      </c>
    </row>
    <row r="14" spans="1:8" s="3" customFormat="1" ht="18" customHeight="1" x14ac:dyDescent="0.25">
      <c r="A14" s="13"/>
      <c r="B14" s="6" t="s">
        <v>19</v>
      </c>
      <c r="C14" s="6" t="s">
        <v>38</v>
      </c>
      <c r="D14" s="6" t="s">
        <v>23</v>
      </c>
      <c r="E14" s="6" t="s">
        <v>48</v>
      </c>
      <c r="F14" s="6" t="s">
        <v>25</v>
      </c>
      <c r="G14" s="6" t="s">
        <v>6</v>
      </c>
      <c r="H14" s="9">
        <f>H12+H13</f>
        <v>242</v>
      </c>
    </row>
    <row r="15" spans="1:8" s="3" customFormat="1" ht="18" customHeight="1" x14ac:dyDescent="0.25">
      <c r="A15" s="13"/>
      <c r="B15" s="6" t="s">
        <v>42</v>
      </c>
      <c r="C15" s="6" t="s">
        <v>39</v>
      </c>
      <c r="D15" s="6" t="s">
        <v>23</v>
      </c>
      <c r="E15" s="6" t="s">
        <v>49</v>
      </c>
      <c r="F15" s="6" t="s">
        <v>25</v>
      </c>
      <c r="G15" s="6" t="s">
        <v>6</v>
      </c>
      <c r="H15" s="9">
        <f>H3/3+H5*4</f>
        <v>28</v>
      </c>
    </row>
    <row r="16" spans="1:8" s="3" customFormat="1" ht="18" customHeight="1" x14ac:dyDescent="0.25">
      <c r="A16" s="13"/>
      <c r="B16" s="6" t="s">
        <v>101</v>
      </c>
      <c r="C16" s="6" t="s">
        <v>40</v>
      </c>
      <c r="D16" s="6" t="s">
        <v>21</v>
      </c>
      <c r="E16" s="6" t="s">
        <v>50</v>
      </c>
      <c r="F16" s="6" t="s">
        <v>25</v>
      </c>
      <c r="G16" s="6" t="s">
        <v>6</v>
      </c>
      <c r="H16" s="9">
        <f>H4*4</f>
        <v>4</v>
      </c>
    </row>
    <row r="17" spans="1:8" s="3" customFormat="1" ht="18" customHeight="1" x14ac:dyDescent="0.25">
      <c r="A17" s="13"/>
      <c r="B17" s="6" t="s">
        <v>102</v>
      </c>
      <c r="C17" s="6" t="s">
        <v>41</v>
      </c>
      <c r="D17" s="6" t="s">
        <v>21</v>
      </c>
      <c r="E17" s="6" t="s">
        <v>20</v>
      </c>
      <c r="F17" s="6" t="s">
        <v>25</v>
      </c>
      <c r="G17" s="6" t="s">
        <v>6</v>
      </c>
      <c r="H17" s="9">
        <f>H16</f>
        <v>4</v>
      </c>
    </row>
    <row r="18" spans="1:8" ht="15" customHeight="1" x14ac:dyDescent="0.25">
      <c r="A18" s="12" t="s">
        <v>52</v>
      </c>
      <c r="B18" s="6" t="s">
        <v>72</v>
      </c>
      <c r="C18" s="6" t="s">
        <v>54</v>
      </c>
      <c r="D18" s="6" t="s">
        <v>24</v>
      </c>
      <c r="E18" s="6" t="s">
        <v>59</v>
      </c>
      <c r="F18" s="6" t="s">
        <v>25</v>
      </c>
      <c r="G18" s="6" t="s">
        <v>6</v>
      </c>
      <c r="H18" s="9" t="s">
        <v>64</v>
      </c>
    </row>
    <row r="19" spans="1:8" x14ac:dyDescent="0.25">
      <c r="A19" s="13"/>
      <c r="B19" s="6" t="s">
        <v>73</v>
      </c>
      <c r="C19" s="6" t="s">
        <v>55</v>
      </c>
      <c r="D19" s="6" t="s">
        <v>24</v>
      </c>
      <c r="E19" s="6" t="s">
        <v>60</v>
      </c>
      <c r="F19" s="6" t="s">
        <v>25</v>
      </c>
      <c r="G19" s="6" t="s">
        <v>6</v>
      </c>
      <c r="H19" s="9" t="s">
        <v>51</v>
      </c>
    </row>
    <row r="20" spans="1:8" x14ac:dyDescent="0.25">
      <c r="A20" s="13"/>
      <c r="B20" s="6" t="s">
        <v>74</v>
      </c>
      <c r="C20" s="6" t="s">
        <v>56</v>
      </c>
      <c r="D20" s="6" t="s">
        <v>24</v>
      </c>
      <c r="E20" s="6" t="s">
        <v>61</v>
      </c>
      <c r="F20" s="6" t="s">
        <v>25</v>
      </c>
      <c r="G20" s="6" t="s">
        <v>6</v>
      </c>
      <c r="H20" s="9" t="s">
        <v>65</v>
      </c>
    </row>
    <row r="21" spans="1:8" x14ac:dyDescent="0.25">
      <c r="A21" s="13"/>
      <c r="B21" s="6" t="s">
        <v>75</v>
      </c>
      <c r="C21" s="6" t="s">
        <v>57</v>
      </c>
      <c r="D21" s="6" t="s">
        <v>24</v>
      </c>
      <c r="E21" s="6" t="s">
        <v>62</v>
      </c>
      <c r="F21" s="6" t="s">
        <v>25</v>
      </c>
      <c r="G21" s="6" t="s">
        <v>6</v>
      </c>
      <c r="H21" s="9" t="s">
        <v>65</v>
      </c>
    </row>
    <row r="22" spans="1:8" x14ac:dyDescent="0.25">
      <c r="A22" s="13"/>
      <c r="B22" s="6" t="s">
        <v>76</v>
      </c>
      <c r="C22" s="6" t="s">
        <v>58</v>
      </c>
      <c r="D22" s="6" t="s">
        <v>24</v>
      </c>
      <c r="E22" s="6" t="s">
        <v>63</v>
      </c>
      <c r="F22" s="6" t="s">
        <v>25</v>
      </c>
      <c r="G22" s="6" t="s">
        <v>6</v>
      </c>
      <c r="H22" s="9" t="s">
        <v>65</v>
      </c>
    </row>
    <row r="23" spans="1:8" x14ac:dyDescent="0.25">
      <c r="A23" s="12" t="s">
        <v>53</v>
      </c>
      <c r="B23" s="6" t="s">
        <v>77</v>
      </c>
      <c r="C23" s="6" t="s">
        <v>66</v>
      </c>
      <c r="D23" s="6" t="s">
        <v>24</v>
      </c>
      <c r="E23" s="6" t="s">
        <v>69</v>
      </c>
      <c r="F23" s="6" t="s">
        <v>25</v>
      </c>
      <c r="G23" s="6" t="s">
        <v>6</v>
      </c>
      <c r="H23" s="9">
        <f>H18*2*1.1</f>
        <v>704</v>
      </c>
    </row>
    <row r="24" spans="1:8" x14ac:dyDescent="0.25">
      <c r="A24" s="13"/>
      <c r="B24" s="6" t="s">
        <v>78</v>
      </c>
      <c r="C24" s="6" t="s">
        <v>67</v>
      </c>
      <c r="D24" s="6" t="s">
        <v>23</v>
      </c>
      <c r="E24" s="6" t="s">
        <v>70</v>
      </c>
      <c r="F24" s="6" t="s">
        <v>25</v>
      </c>
      <c r="G24" s="6" t="s">
        <v>6</v>
      </c>
      <c r="H24" s="9">
        <f>H23</f>
        <v>704</v>
      </c>
    </row>
    <row r="25" spans="1:8" x14ac:dyDescent="0.25">
      <c r="A25" s="14"/>
      <c r="B25" s="6" t="s">
        <v>79</v>
      </c>
      <c r="C25" s="6" t="s">
        <v>68</v>
      </c>
      <c r="D25" s="6" t="s">
        <v>23</v>
      </c>
      <c r="E25" s="6" t="s">
        <v>71</v>
      </c>
      <c r="F25" s="6" t="s">
        <v>25</v>
      </c>
      <c r="G25" s="6" t="s">
        <v>6</v>
      </c>
      <c r="H25" s="9">
        <f>H24</f>
        <v>704</v>
      </c>
    </row>
    <row r="26" spans="1:8" ht="15" customHeight="1" x14ac:dyDescent="0.25">
      <c r="A26" s="8" t="s">
        <v>80</v>
      </c>
      <c r="B26" s="6" t="s">
        <v>81</v>
      </c>
      <c r="C26" s="6" t="s">
        <v>84</v>
      </c>
      <c r="D26" s="6" t="s">
        <v>83</v>
      </c>
      <c r="E26" s="6" t="s">
        <v>82</v>
      </c>
      <c r="F26" s="6" t="s">
        <v>25</v>
      </c>
      <c r="G26" s="6" t="s">
        <v>6</v>
      </c>
      <c r="H26" s="9">
        <v>1</v>
      </c>
    </row>
    <row r="27" spans="1:8" ht="22.5" x14ac:dyDescent="0.25">
      <c r="A27" s="7" t="s">
        <v>87</v>
      </c>
      <c r="B27" s="6" t="s">
        <v>85</v>
      </c>
      <c r="C27" s="6" t="s">
        <v>90</v>
      </c>
      <c r="D27" s="6" t="s">
        <v>86</v>
      </c>
      <c r="E27" s="6" t="s">
        <v>89</v>
      </c>
      <c r="F27" s="6" t="s">
        <v>86</v>
      </c>
      <c r="G27" s="6" t="s">
        <v>6</v>
      </c>
      <c r="H27" s="9" t="s">
        <v>88</v>
      </c>
    </row>
  </sheetData>
  <mergeCells count="4">
    <mergeCell ref="A18:A22"/>
    <mergeCell ref="A23:A25"/>
    <mergeCell ref="A6:A17"/>
    <mergeCell ref="A2:A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Зона хранения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Гранкин Алексей Сергеевич</dc:creator>
  <cp:lastModifiedBy>Андрей</cp:lastModifiedBy>
  <dcterms:created xsi:type="dcterms:W3CDTF">2014-09-02T12:01:01Z</dcterms:created>
  <dcterms:modified xsi:type="dcterms:W3CDTF">2016-08-03T09:21:31Z</dcterms:modified>
</cp:coreProperties>
</file>